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2020 год" sheetId="1" r:id="rId1"/>
    <sheet name="2021-2022гг." sheetId="2" r:id="rId2"/>
  </sheets>
  <definedNames>
    <definedName name="_xlnm._FilterDatabase" localSheetId="0" hidden="1">'2020 год'!$A$4:$G$30</definedName>
  </definedNames>
  <calcPr calcId="152511"/>
</workbook>
</file>

<file path=xl/calcChain.xml><?xml version="1.0" encoding="utf-8"?>
<calcChain xmlns="http://schemas.openxmlformats.org/spreadsheetml/2006/main">
  <c r="C5" i="2" l="1"/>
  <c r="G5" i="2"/>
  <c r="C6" i="2"/>
  <c r="G6" i="2"/>
  <c r="C7" i="2"/>
  <c r="G7" i="2"/>
  <c r="C8" i="2"/>
  <c r="G8" i="2"/>
  <c r="C9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D27" i="2"/>
  <c r="E27" i="2"/>
  <c r="F27" i="2"/>
  <c r="G27" i="2" l="1"/>
  <c r="E26" i="1" l="1"/>
  <c r="C26" i="1" s="1"/>
  <c r="C23" i="1"/>
  <c r="G26" i="1" l="1"/>
  <c r="E25" i="1"/>
  <c r="E24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C9" i="1" s="1"/>
  <c r="E8" i="1"/>
  <c r="G8" i="1" s="1"/>
  <c r="E7" i="1"/>
  <c r="G7" i="1" s="1"/>
  <c r="E6" i="1"/>
  <c r="C6" i="1" s="1"/>
  <c r="E5" i="1"/>
  <c r="G5" i="1" s="1"/>
  <c r="G15" i="1" l="1"/>
  <c r="C15" i="1"/>
  <c r="G24" i="1"/>
  <c r="C24" i="1"/>
  <c r="G12" i="1"/>
  <c r="C12" i="1"/>
  <c r="G20" i="1"/>
  <c r="C20" i="1"/>
  <c r="G25" i="1"/>
  <c r="C25" i="1"/>
  <c r="G11" i="1"/>
  <c r="C11" i="1"/>
  <c r="G19" i="1"/>
  <c r="C19" i="1"/>
  <c r="C5" i="1"/>
  <c r="G16" i="1"/>
  <c r="C16" i="1"/>
  <c r="G13" i="1"/>
  <c r="C13" i="1"/>
  <c r="G17" i="1"/>
  <c r="C17" i="1"/>
  <c r="G21" i="1"/>
  <c r="C21" i="1"/>
  <c r="G10" i="1"/>
  <c r="C10" i="1"/>
  <c r="G14" i="1"/>
  <c r="C14" i="1"/>
  <c r="G18" i="1"/>
  <c r="C18" i="1"/>
  <c r="G22" i="1"/>
  <c r="C22" i="1"/>
  <c r="C7" i="1"/>
  <c r="G9" i="1"/>
  <c r="C8" i="1"/>
  <c r="G6" i="1"/>
  <c r="D27" i="1" l="1"/>
  <c r="F27" i="1" l="1"/>
  <c r="E27" i="1" s="1"/>
</calcChain>
</file>

<file path=xl/sharedStrings.xml><?xml version="1.0" encoding="utf-8"?>
<sst xmlns="http://schemas.openxmlformats.org/spreadsheetml/2006/main" count="62" uniqueCount="32">
  <si>
    <t>п/п</t>
  </si>
  <si>
    <t>г.  Ханты-Мансийск</t>
  </si>
  <si>
    <t>г. Лангепас</t>
  </si>
  <si>
    <t xml:space="preserve">г. Нягань </t>
  </si>
  <si>
    <t>г. Покачи</t>
  </si>
  <si>
    <t>г. Пыть-Ях</t>
  </si>
  <si>
    <t>г. Радужный</t>
  </si>
  <si>
    <t>г. Сургут</t>
  </si>
  <si>
    <t xml:space="preserve">г. Урай </t>
  </si>
  <si>
    <t xml:space="preserve">г. Югорск </t>
  </si>
  <si>
    <t>Белоярский район</t>
  </si>
  <si>
    <t>Березовский район</t>
  </si>
  <si>
    <t>Кондинский район</t>
  </si>
  <si>
    <t>Нефтеюганский район</t>
  </si>
  <si>
    <t>Нижневартовский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</si>
  <si>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</si>
  <si>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</si>
  <si>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</si>
  <si>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</si>
  <si>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ИТОГО</t>
  </si>
  <si>
    <t>г. Когалым</t>
  </si>
  <si>
    <t xml:space="preserve">г. Мегион </t>
  </si>
  <si>
    <t>Наименование МО</t>
  </si>
  <si>
    <t xml:space="preserve">Объем затрат на осуществление управленческих функций, тыс.руб. </t>
  </si>
  <si>
    <t>г.Нефтеюганск</t>
  </si>
  <si>
    <t xml:space="preserve">г.Нижневартовск </t>
  </si>
  <si>
    <t xml:space="preserve">Стоимость услуги, тыс.руб. </t>
  </si>
  <si>
    <t xml:space="preserve">Объем субвенции, тыс.руб </t>
  </si>
  <si>
    <t xml:space="preserve">Кол-во безнадзорных животных, гол. </t>
  </si>
  <si>
    <t>Расчет и распределение субвенций бюджетам муниципальных районов и городских округов на 2020 год на организацию мероприятий при осуществлении деятельности по обращению с животными без владельцевна</t>
  </si>
  <si>
    <t>Затрат на 1 животное, тыс.руб.</t>
  </si>
  <si>
    <t>Расчет и распределение субвенций бюджетам муниципальных районов и городских округов на 2021-2022 годы на организацию мероприятий при осуществлении деятельности по обращению с животными без владельцевна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</si>
</sst>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quotePrefix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left"/>
    </xf>
    <xf numFmtId="43" fontId="1" fillId="0" borderId="1" xfId="2" quotePrefix="1" applyFont="1" applyFill="1" applyBorder="1" applyAlignment="1">
      <alignment horizontal="left" wrapText="1"/>
    </xf>
    <xf numFmtId="165" fontId="1" fillId="0" borderId="1" xfId="2" applyNumberFormat="1" applyFont="1" applyFill="1" applyBorder="1" applyAlignment="1">
      <alignment horizontal="left"/>
    </xf>
    <xf numFmtId="165" fontId="3" fillId="0" borderId="1" xfId="2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 wrapText="1"/>
    </xf>
    <xf numFmtId="43" fontId="1" fillId="0" borderId="0" xfId="2" quotePrefix="1" applyFont="1" applyFill="1" applyBorder="1" applyAlignment="1">
      <alignment horizontal="left" wrapText="1"/>
    </xf>
    <xf numFmtId="165" fontId="3" fillId="0" borderId="0" xfId="2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TTNas-GG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sqref="A1:G1"/>
    </sheetView>
  </sheetViews>
  <sheetFormatPr defaultRowHeight="15.75" x14ac:dyDescent="0.25"/>
  <cols>
    <col min="1" max="1" width="4.7109375" style="3" customWidth="1"/>
    <col min="2" max="2" width="23.7109375" style="3" customWidth="1"/>
    <col min="3" max="3" width="14.28515625" style="3" customWidth="1"/>
    <col min="4" max="4" width="16.5703125" style="3" customWidth="1"/>
    <col min="5" max="5" width="17.140625" style="3" customWidth="1"/>
    <col min="6" max="6" width="20" style="3" customWidth="1"/>
    <col min="7" max="7" width="14.7109375" style="5" customWidth="1"/>
    <col min="8" max="16384" width="9.140625" style="3"/>
  </cols>
  <sheetData>
    <row r="1" spans="1:10" ht="68.25" customHeight="1" x14ac:dyDescent="0.25">
      <c r="A1" s="15" t="s">
        <v>29</v>
      </c>
      <c r="B1" s="15"/>
      <c r="C1" s="15"/>
      <c r="D1" s="15"/>
      <c r="E1" s="15"/>
      <c r="F1" s="15"/>
      <c r="G1" s="15"/>
    </row>
    <row r="2" spans="1:10" ht="15" customHeight="1" x14ac:dyDescent="0.25">
      <c r="A2" s="16" t="s">
        <v>0</v>
      </c>
      <c r="B2" s="18" t="s">
        <v>22</v>
      </c>
      <c r="C2" s="18" t="s">
        <v>30</v>
      </c>
      <c r="D2" s="16" t="s">
        <v>28</v>
      </c>
      <c r="E2" s="16" t="s">
        <v>26</v>
      </c>
      <c r="F2" s="16" t="s">
        <v>23</v>
      </c>
      <c r="G2" s="16" t="s">
        <v>27</v>
      </c>
    </row>
    <row r="3" spans="1:10" ht="15" customHeight="1" x14ac:dyDescent="0.25">
      <c r="A3" s="16"/>
      <c r="B3" s="18"/>
      <c r="C3" s="18"/>
      <c r="D3" s="16"/>
      <c r="E3" s="16"/>
      <c r="F3" s="16"/>
      <c r="G3" s="16"/>
    </row>
    <row r="4" spans="1:10" ht="54.75" customHeight="1" x14ac:dyDescent="0.25">
      <c r="A4" s="16"/>
      <c r="B4" s="18"/>
      <c r="C4" s="18"/>
      <c r="D4" s="16"/>
      <c r="E4" s="16"/>
      <c r="F4" s="16"/>
      <c r="G4" s="16"/>
    </row>
    <row r="5" spans="1:10" x14ac:dyDescent="0.25">
      <c r="A5" s="1">
        <v>1</v>
      </c>
      <c r="B5" s="2" t="s">
        <v>24</v>
      </c>
      <c r="C5" s="8">
        <f>E5/D5</f>
        <v>2.8582781456953645</v>
      </c>
      <c r="D5" s="9">
        <v>604</v>
      </c>
      <c r="E5" s="9">
        <f>475.5+893.5+357.4</f>
        <v>1726.4</v>
      </c>
      <c r="F5" s="9">
        <v>69.319000000000003</v>
      </c>
      <c r="G5" s="9">
        <f>E5+F5</f>
        <v>1795.7190000000001</v>
      </c>
      <c r="J5" s="6"/>
    </row>
    <row r="6" spans="1:10" x14ac:dyDescent="0.25">
      <c r="A6" s="1">
        <v>2</v>
      </c>
      <c r="B6" s="2" t="s">
        <v>7</v>
      </c>
      <c r="C6" s="8">
        <f t="shared" ref="C6:C26" si="0">E6/D6</f>
        <v>2.8580167417900837</v>
      </c>
      <c r="D6" s="9">
        <v>1553</v>
      </c>
      <c r="E6" s="9">
        <f>1222.4+2297.3+918.8</f>
        <v>4438.5</v>
      </c>
      <c r="F6" s="9">
        <v>73.772999999999996</v>
      </c>
      <c r="G6" s="9">
        <f t="shared" ref="G6:G26" si="1">E6+F6</f>
        <v>4512.2730000000001</v>
      </c>
      <c r="J6" s="6"/>
    </row>
    <row r="7" spans="1:10" x14ac:dyDescent="0.25">
      <c r="A7" s="1">
        <v>3</v>
      </c>
      <c r="B7" s="2" t="s">
        <v>1</v>
      </c>
      <c r="C7" s="8">
        <f t="shared" si="0"/>
        <v>2.8581333333333339</v>
      </c>
      <c r="D7" s="9">
        <v>375</v>
      </c>
      <c r="E7" s="9">
        <f>295.2+554.7+221.9</f>
        <v>1071.8000000000002</v>
      </c>
      <c r="F7" s="9">
        <v>66.286000000000001</v>
      </c>
      <c r="G7" s="9">
        <f t="shared" si="1"/>
        <v>1138.0860000000002</v>
      </c>
      <c r="J7" s="6"/>
    </row>
    <row r="8" spans="1:10" x14ac:dyDescent="0.25">
      <c r="A8" s="1">
        <v>4</v>
      </c>
      <c r="B8" s="2" t="s">
        <v>25</v>
      </c>
      <c r="C8" s="8">
        <f t="shared" si="0"/>
        <v>2.8581112398609503</v>
      </c>
      <c r="D8" s="9">
        <v>1726</v>
      </c>
      <c r="E8" s="9">
        <f>1358.6+2553.3+1021.2</f>
        <v>4933.1000000000004</v>
      </c>
      <c r="F8" s="9">
        <v>73.772999999999996</v>
      </c>
      <c r="G8" s="9">
        <f t="shared" si="1"/>
        <v>5006.8730000000005</v>
      </c>
      <c r="J8" s="6"/>
    </row>
    <row r="9" spans="1:10" x14ac:dyDescent="0.25">
      <c r="A9" s="1">
        <v>5</v>
      </c>
      <c r="B9" s="2" t="s">
        <v>21</v>
      </c>
      <c r="C9" s="8">
        <f t="shared" si="0"/>
        <v>2.8607843137254902</v>
      </c>
      <c r="D9" s="9">
        <v>561</v>
      </c>
      <c r="E9" s="9">
        <f>441.6+831.4+331.9</f>
        <v>1604.9</v>
      </c>
      <c r="F9" s="9">
        <v>66.286000000000001</v>
      </c>
      <c r="G9" s="9">
        <f t="shared" si="1"/>
        <v>1671.1860000000001</v>
      </c>
      <c r="J9" s="6"/>
    </row>
    <row r="10" spans="1:10" x14ac:dyDescent="0.25">
      <c r="A10" s="1">
        <v>6</v>
      </c>
      <c r="B10" s="2" t="s">
        <v>8</v>
      </c>
      <c r="C10" s="8">
        <f t="shared" si="0"/>
        <v>2.8582125603864732</v>
      </c>
      <c r="D10" s="9">
        <v>414</v>
      </c>
      <c r="E10" s="9">
        <f>325.9+612.4+245</f>
        <v>1183.3</v>
      </c>
      <c r="F10" s="9">
        <v>63.212000000000003</v>
      </c>
      <c r="G10" s="9">
        <f t="shared" si="1"/>
        <v>1246.5119999999999</v>
      </c>
      <c r="J10" s="6"/>
    </row>
    <row r="11" spans="1:10" x14ac:dyDescent="0.25">
      <c r="A11" s="1">
        <v>7</v>
      </c>
      <c r="B11" s="2" t="s">
        <v>20</v>
      </c>
      <c r="C11" s="8">
        <f t="shared" si="0"/>
        <v>2.8579150579150583</v>
      </c>
      <c r="D11" s="9">
        <v>259</v>
      </c>
      <c r="E11" s="9">
        <f>203.9+383.1+153.2</f>
        <v>740.2</v>
      </c>
      <c r="F11" s="9">
        <v>66.286000000000001</v>
      </c>
      <c r="G11" s="9">
        <f t="shared" si="1"/>
        <v>806.4860000000001</v>
      </c>
      <c r="J11" s="6"/>
    </row>
    <row r="12" spans="1:10" x14ac:dyDescent="0.25">
      <c r="A12" s="1">
        <v>8</v>
      </c>
      <c r="B12" s="2" t="s">
        <v>6</v>
      </c>
      <c r="C12" s="8">
        <f t="shared" si="0"/>
        <v>2.8586092715231786</v>
      </c>
      <c r="D12" s="9">
        <v>302</v>
      </c>
      <c r="E12" s="9">
        <f>237.9+446.7+178.7</f>
        <v>863.3</v>
      </c>
      <c r="F12" s="9">
        <v>63.212000000000003</v>
      </c>
      <c r="G12" s="9">
        <f t="shared" si="1"/>
        <v>926.51199999999994</v>
      </c>
      <c r="J12" s="6"/>
    </row>
    <row r="13" spans="1:10" x14ac:dyDescent="0.25">
      <c r="A13" s="1">
        <v>9</v>
      </c>
      <c r="B13" s="2" t="s">
        <v>2</v>
      </c>
      <c r="C13" s="8">
        <f t="shared" si="0"/>
        <v>2.8583011583011579</v>
      </c>
      <c r="D13" s="9">
        <v>518</v>
      </c>
      <c r="E13" s="9">
        <f>407.7+766.4+306.5</f>
        <v>1480.6</v>
      </c>
      <c r="F13" s="9">
        <v>63.212000000000003</v>
      </c>
      <c r="G13" s="9">
        <f t="shared" si="1"/>
        <v>1543.8119999999999</v>
      </c>
      <c r="J13" s="6"/>
    </row>
    <row r="14" spans="1:10" x14ac:dyDescent="0.25">
      <c r="A14" s="1">
        <v>10</v>
      </c>
      <c r="B14" s="2" t="s">
        <v>3</v>
      </c>
      <c r="C14" s="8">
        <f t="shared" si="0"/>
        <v>2.8583333333333329</v>
      </c>
      <c r="D14" s="9">
        <v>444</v>
      </c>
      <c r="E14" s="9">
        <f>349.5+656.9+262.7</f>
        <v>1269.0999999999999</v>
      </c>
      <c r="F14" s="9">
        <v>66.286000000000001</v>
      </c>
      <c r="G14" s="9">
        <f t="shared" si="1"/>
        <v>1335.386</v>
      </c>
      <c r="J14" s="6"/>
    </row>
    <row r="15" spans="1:10" x14ac:dyDescent="0.25">
      <c r="A15" s="1">
        <v>11</v>
      </c>
      <c r="B15" s="2" t="s">
        <v>5</v>
      </c>
      <c r="C15" s="8">
        <f t="shared" si="0"/>
        <v>2.8583011583011579</v>
      </c>
      <c r="D15" s="9">
        <v>518</v>
      </c>
      <c r="E15" s="9">
        <f>407.9+766.2+306.5</f>
        <v>1480.6</v>
      </c>
      <c r="F15" s="9">
        <v>63.212000000000003</v>
      </c>
      <c r="G15" s="9">
        <f t="shared" si="1"/>
        <v>1543.8119999999999</v>
      </c>
      <c r="J15" s="6"/>
    </row>
    <row r="16" spans="1:10" x14ac:dyDescent="0.25">
      <c r="A16" s="1">
        <v>12</v>
      </c>
      <c r="B16" s="2" t="s">
        <v>4</v>
      </c>
      <c r="C16" s="8">
        <f t="shared" si="0"/>
        <v>2.8584415584415588</v>
      </c>
      <c r="D16" s="9">
        <v>154</v>
      </c>
      <c r="E16" s="9">
        <f>121.3+227.8+91.1</f>
        <v>440.20000000000005</v>
      </c>
      <c r="F16" s="9">
        <v>58.465000000000003</v>
      </c>
      <c r="G16" s="9">
        <f t="shared" si="1"/>
        <v>498.66500000000008</v>
      </c>
      <c r="J16" s="6"/>
    </row>
    <row r="17" spans="1:10" x14ac:dyDescent="0.25">
      <c r="A17" s="1">
        <v>13</v>
      </c>
      <c r="B17" s="1" t="s">
        <v>9</v>
      </c>
      <c r="C17" s="8">
        <f t="shared" si="0"/>
        <v>2.8580437580437579</v>
      </c>
      <c r="D17" s="9">
        <v>777</v>
      </c>
      <c r="E17" s="9">
        <f>611.6+1149.4+459.7</f>
        <v>2220.6999999999998</v>
      </c>
      <c r="F17" s="9">
        <v>63.212000000000003</v>
      </c>
      <c r="G17" s="9">
        <f t="shared" si="1"/>
        <v>2283.9119999999998</v>
      </c>
      <c r="J17" s="6"/>
    </row>
    <row r="18" spans="1:10" x14ac:dyDescent="0.25">
      <c r="A18" s="11">
        <v>14</v>
      </c>
      <c r="B18" s="1" t="s">
        <v>10</v>
      </c>
      <c r="C18" s="8">
        <f t="shared" si="0"/>
        <v>2.8585507246376811</v>
      </c>
      <c r="D18" s="9">
        <v>345</v>
      </c>
      <c r="E18" s="9">
        <f>271.5+510.6+204.1</f>
        <v>986.2</v>
      </c>
      <c r="F18" s="9">
        <v>71.831999999999994</v>
      </c>
      <c r="G18" s="9">
        <f t="shared" si="1"/>
        <v>1058.0320000000002</v>
      </c>
      <c r="J18" s="6"/>
    </row>
    <row r="19" spans="1:10" x14ac:dyDescent="0.25">
      <c r="A19" s="1">
        <v>15</v>
      </c>
      <c r="B19" s="1" t="s">
        <v>11</v>
      </c>
      <c r="C19" s="8">
        <f t="shared" si="0"/>
        <v>2.8579150579150583</v>
      </c>
      <c r="D19" s="9">
        <v>259</v>
      </c>
      <c r="E19" s="9">
        <f>203.9+383.1+153.2</f>
        <v>740.2</v>
      </c>
      <c r="F19" s="9">
        <v>71.831999999999994</v>
      </c>
      <c r="G19" s="9">
        <f t="shared" si="1"/>
        <v>812.03200000000004</v>
      </c>
      <c r="J19" s="6"/>
    </row>
    <row r="20" spans="1:10" x14ac:dyDescent="0.25">
      <c r="A20" s="1">
        <v>16</v>
      </c>
      <c r="B20" s="1" t="s">
        <v>12</v>
      </c>
      <c r="C20" s="8">
        <f t="shared" si="0"/>
        <v>2.8584269662921349</v>
      </c>
      <c r="D20" s="9">
        <v>267</v>
      </c>
      <c r="E20" s="9">
        <f>210.2+395+158</f>
        <v>763.2</v>
      </c>
      <c r="F20" s="9">
        <v>63.212000000000003</v>
      </c>
      <c r="G20" s="9">
        <f t="shared" si="1"/>
        <v>826.41200000000003</v>
      </c>
      <c r="J20" s="6"/>
    </row>
    <row r="21" spans="1:10" x14ac:dyDescent="0.25">
      <c r="A21" s="1">
        <v>17</v>
      </c>
      <c r="B21" s="1" t="s">
        <v>15</v>
      </c>
      <c r="C21" s="8">
        <f t="shared" si="0"/>
        <v>2.858720930232558</v>
      </c>
      <c r="D21" s="9">
        <v>172</v>
      </c>
      <c r="E21" s="9">
        <f>135.4+254.5+101.8</f>
        <v>491.7</v>
      </c>
      <c r="F21" s="9">
        <v>63.212000000000003</v>
      </c>
      <c r="G21" s="9">
        <f t="shared" si="1"/>
        <v>554.91200000000003</v>
      </c>
      <c r="J21" s="6"/>
    </row>
    <row r="22" spans="1:10" ht="15.75" customHeight="1" x14ac:dyDescent="0.25">
      <c r="A22" s="11">
        <v>18</v>
      </c>
      <c r="B22" s="1" t="s">
        <v>16</v>
      </c>
      <c r="C22" s="8">
        <f t="shared" si="0"/>
        <v>2.8581138040042156</v>
      </c>
      <c r="D22" s="9">
        <v>1898</v>
      </c>
      <c r="E22" s="9">
        <f>1493.9+2807.8+1123</f>
        <v>5424.7000000000007</v>
      </c>
      <c r="F22" s="9">
        <v>69.319000000000003</v>
      </c>
      <c r="G22" s="9">
        <f t="shared" si="1"/>
        <v>5494.0190000000011</v>
      </c>
      <c r="J22" s="6"/>
    </row>
    <row r="23" spans="1:10" x14ac:dyDescent="0.25">
      <c r="A23" s="11">
        <v>19</v>
      </c>
      <c r="B23" s="1" t="s">
        <v>17</v>
      </c>
      <c r="C23" s="8">
        <f t="shared" si="0"/>
        <v>2.8634551495016609</v>
      </c>
      <c r="D23" s="9">
        <v>602</v>
      </c>
      <c r="E23" s="9">
        <v>1723.8</v>
      </c>
      <c r="F23" s="9">
        <v>63.212000000000003</v>
      </c>
      <c r="G23" s="9">
        <v>1787</v>
      </c>
      <c r="J23" s="6"/>
    </row>
    <row r="24" spans="1:10" ht="31.5" x14ac:dyDescent="0.25">
      <c r="A24" s="11">
        <v>20</v>
      </c>
      <c r="B24" s="1" t="s">
        <v>18</v>
      </c>
      <c r="C24" s="8">
        <f t="shared" si="0"/>
        <v>2.8591836734693876</v>
      </c>
      <c r="D24" s="9">
        <v>147</v>
      </c>
      <c r="E24" s="9">
        <f>115.8+217.5+87</f>
        <v>420.3</v>
      </c>
      <c r="F24" s="9">
        <v>63.212000000000003</v>
      </c>
      <c r="G24" s="9">
        <f t="shared" si="1"/>
        <v>483.512</v>
      </c>
      <c r="J24" s="6"/>
    </row>
    <row r="25" spans="1:10" ht="31.5" x14ac:dyDescent="0.25">
      <c r="A25" s="1">
        <v>21</v>
      </c>
      <c r="B25" s="1" t="s">
        <v>14</v>
      </c>
      <c r="C25" s="8">
        <f t="shared" si="0"/>
        <v>2.8584269662921349</v>
      </c>
      <c r="D25" s="9">
        <v>267</v>
      </c>
      <c r="E25" s="9">
        <f>210.2+395+158</f>
        <v>763.2</v>
      </c>
      <c r="F25" s="9">
        <v>63.212000000000003</v>
      </c>
      <c r="G25" s="9">
        <f t="shared" si="1"/>
        <v>826.41200000000003</v>
      </c>
      <c r="J25" s="6"/>
    </row>
    <row r="26" spans="1:10" x14ac:dyDescent="0.25">
      <c r="A26" s="1">
        <v>22</v>
      </c>
      <c r="B26" s="1" t="s">
        <v>13</v>
      </c>
      <c r="C26" s="8">
        <f t="shared" si="0"/>
        <v>2.8582403965303591</v>
      </c>
      <c r="D26" s="9">
        <v>807</v>
      </c>
      <c r="E26" s="9">
        <f>635.3+1193.8+477.5</f>
        <v>2306.6</v>
      </c>
      <c r="F26" s="9">
        <v>63.212000000000003</v>
      </c>
      <c r="G26" s="9">
        <f t="shared" si="1"/>
        <v>2369.8119999999999</v>
      </c>
      <c r="J26" s="6"/>
    </row>
    <row r="27" spans="1:10" x14ac:dyDescent="0.25">
      <c r="A27" s="17" t="s">
        <v>19</v>
      </c>
      <c r="B27" s="17"/>
      <c r="C27" s="8"/>
      <c r="D27" s="10">
        <f>SUM(D5:D26)</f>
        <v>12969</v>
      </c>
      <c r="E27" s="10">
        <f>F27+G27</f>
        <v>39970.089</v>
      </c>
      <c r="F27" s="10">
        <f>SUM(F5:F26)</f>
        <v>1448.789</v>
      </c>
      <c r="G27" s="10">
        <v>38521.300000000003</v>
      </c>
      <c r="I27" s="7"/>
      <c r="J27" s="6"/>
    </row>
    <row r="28" spans="1:10" x14ac:dyDescent="0.25">
      <c r="A28" s="12"/>
      <c r="B28" s="12"/>
      <c r="C28" s="13"/>
      <c r="D28" s="14"/>
      <c r="E28" s="14"/>
      <c r="F28" s="14"/>
      <c r="G28" s="14"/>
      <c r="I28" s="7"/>
      <c r="J28" s="6"/>
    </row>
    <row r="29" spans="1:10" x14ac:dyDescent="0.25">
      <c r="A29" s="12"/>
      <c r="B29" s="12"/>
      <c r="C29" s="13"/>
      <c r="D29" s="14"/>
      <c r="E29" s="14"/>
      <c r="F29" s="14"/>
      <c r="G29" s="14"/>
      <c r="I29" s="7"/>
      <c r="J29" s="6"/>
    </row>
    <row r="30" spans="1:10" x14ac:dyDescent="0.25">
      <c r="E30" s="6"/>
      <c r="F30" s="6"/>
      <c r="G30" s="4"/>
    </row>
  </sheetData>
  <mergeCells count="9">
    <mergeCell ref="A1:G1"/>
    <mergeCell ref="G2:G4"/>
    <mergeCell ref="E2:E4"/>
    <mergeCell ref="A27:B27"/>
    <mergeCell ref="C2:C4"/>
    <mergeCell ref="D2:D4"/>
    <mergeCell ref="F2:F4"/>
    <mergeCell ref="A2:A4"/>
    <mergeCell ref="B2:B4"/>
  </mergeCells>
  <pageMargins left="0.39370078740157483" right="0.23622047244094491" top="0.82677165354330717" bottom="0.39370078740157483" header="0.39370078740157483" footer="0.31496062992125984"/>
  <pageSetup paperSize="9" scale="85" firstPageNumber="2465" orientation="portrait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workbookViewId="0">
      <selection activeCell="I4" sqref="I4"/>
    </sheetView>
  </sheetViews>
  <sheetFormatPr defaultRowHeight="15.75" x14ac:dyDescent="0.25"/>
  <cols>
    <col min="1" max="1" width="4.7109375" style="3" customWidth="1"/>
    <col min="2" max="2" width="22.5703125" style="3" customWidth="1"/>
    <col min="3" max="3" width="15.5703125" style="3" customWidth="1"/>
    <col min="4" max="4" width="19" style="3" customWidth="1"/>
    <col min="5" max="5" width="15.140625" style="3" customWidth="1"/>
    <col min="6" max="6" width="21.140625" style="3" customWidth="1"/>
    <col min="7" max="7" width="16.7109375" style="5" customWidth="1"/>
    <col min="8" max="16384" width="9.140625" style="3"/>
  </cols>
  <sheetData>
    <row r="1" spans="1:10" ht="71.25" customHeight="1" x14ac:dyDescent="0.25">
      <c r="A1" s="15" t="s">
        <v>31</v>
      </c>
      <c r="B1" s="15"/>
      <c r="C1" s="15"/>
      <c r="D1" s="15"/>
      <c r="E1" s="15"/>
      <c r="F1" s="15"/>
      <c r="G1" s="15"/>
    </row>
    <row r="2" spans="1:10" ht="15" customHeight="1" x14ac:dyDescent="0.25">
      <c r="A2" s="19" t="s">
        <v>0</v>
      </c>
      <c r="B2" s="24" t="s">
        <v>22</v>
      </c>
      <c r="C2" s="24" t="s">
        <v>30</v>
      </c>
      <c r="D2" s="19" t="s">
        <v>28</v>
      </c>
      <c r="E2" s="19" t="s">
        <v>26</v>
      </c>
      <c r="F2" s="19" t="s">
        <v>23</v>
      </c>
      <c r="G2" s="19" t="s">
        <v>27</v>
      </c>
    </row>
    <row r="3" spans="1:10" ht="15" customHeight="1" x14ac:dyDescent="0.25">
      <c r="A3" s="20"/>
      <c r="B3" s="25"/>
      <c r="C3" s="25"/>
      <c r="D3" s="20"/>
      <c r="E3" s="20"/>
      <c r="F3" s="20"/>
      <c r="G3" s="20"/>
    </row>
    <row r="4" spans="1:10" ht="55.5" customHeight="1" x14ac:dyDescent="0.25">
      <c r="A4" s="21"/>
      <c r="B4" s="26"/>
      <c r="C4" s="26"/>
      <c r="D4" s="21"/>
      <c r="E4" s="21"/>
      <c r="F4" s="21"/>
      <c r="G4" s="21"/>
    </row>
    <row r="5" spans="1:10" x14ac:dyDescent="0.25">
      <c r="A5" s="1">
        <v>1</v>
      </c>
      <c r="B5" s="2" t="s">
        <v>24</v>
      </c>
      <c r="C5" s="8">
        <f>E5/D5</f>
        <v>0.78708609271523178</v>
      </c>
      <c r="D5" s="9">
        <v>604</v>
      </c>
      <c r="E5" s="9">
        <v>475.4</v>
      </c>
      <c r="F5" s="9">
        <v>69.319000000000003</v>
      </c>
      <c r="G5" s="9">
        <f>E5+F5</f>
        <v>544.71899999999994</v>
      </c>
      <c r="J5" s="6"/>
    </row>
    <row r="6" spans="1:10" x14ac:dyDescent="0.25">
      <c r="A6" s="1">
        <v>2</v>
      </c>
      <c r="B6" s="2" t="s">
        <v>7</v>
      </c>
      <c r="C6" s="8">
        <f t="shared" ref="C6:C9" si="0">E6/D6</f>
        <v>0.78705730843528654</v>
      </c>
      <c r="D6" s="9">
        <v>1553</v>
      </c>
      <c r="E6" s="9">
        <v>1222.3</v>
      </c>
      <c r="F6" s="9">
        <v>73.772999999999996</v>
      </c>
      <c r="G6" s="9">
        <f t="shared" ref="G6:G26" si="1">E6+F6</f>
        <v>1296.0729999999999</v>
      </c>
      <c r="J6" s="6"/>
    </row>
    <row r="7" spans="1:10" x14ac:dyDescent="0.25">
      <c r="A7" s="1">
        <v>3</v>
      </c>
      <c r="B7" s="2" t="s">
        <v>1</v>
      </c>
      <c r="C7" s="8">
        <f t="shared" si="0"/>
        <v>0.78720000000000001</v>
      </c>
      <c r="D7" s="9">
        <v>375</v>
      </c>
      <c r="E7" s="9">
        <v>295.2</v>
      </c>
      <c r="F7" s="9">
        <v>66.286000000000001</v>
      </c>
      <c r="G7" s="9">
        <f t="shared" si="1"/>
        <v>361.48599999999999</v>
      </c>
      <c r="J7" s="6"/>
    </row>
    <row r="8" spans="1:10" x14ac:dyDescent="0.25">
      <c r="A8" s="1">
        <v>4</v>
      </c>
      <c r="B8" s="2" t="s">
        <v>25</v>
      </c>
      <c r="C8" s="8">
        <f t="shared" si="0"/>
        <v>0.7871378910776361</v>
      </c>
      <c r="D8" s="9">
        <v>1726</v>
      </c>
      <c r="E8" s="9">
        <v>1358.6</v>
      </c>
      <c r="F8" s="9">
        <v>73.772999999999996</v>
      </c>
      <c r="G8" s="9">
        <f t="shared" si="1"/>
        <v>1432.3729999999998</v>
      </c>
      <c r="J8" s="6"/>
    </row>
    <row r="9" spans="1:10" x14ac:dyDescent="0.25">
      <c r="A9" s="1">
        <v>5</v>
      </c>
      <c r="B9" s="2" t="s">
        <v>21</v>
      </c>
      <c r="C9" s="8">
        <f t="shared" si="0"/>
        <v>0.78716577540106958</v>
      </c>
      <c r="D9" s="9">
        <v>561</v>
      </c>
      <c r="E9" s="9">
        <v>441.6</v>
      </c>
      <c r="F9" s="9">
        <v>66.286000000000001</v>
      </c>
      <c r="G9" s="9">
        <f t="shared" si="1"/>
        <v>507.88600000000002</v>
      </c>
      <c r="J9" s="6"/>
    </row>
    <row r="10" spans="1:10" x14ac:dyDescent="0.25">
      <c r="A10" s="1">
        <v>6</v>
      </c>
      <c r="B10" s="2" t="s">
        <v>8</v>
      </c>
      <c r="C10" s="8">
        <v>0.78710000000000002</v>
      </c>
      <c r="D10" s="9">
        <v>414</v>
      </c>
      <c r="E10" s="9">
        <v>325.89999999999998</v>
      </c>
      <c r="F10" s="9">
        <v>63.212000000000003</v>
      </c>
      <c r="G10" s="9">
        <f t="shared" si="1"/>
        <v>389.11199999999997</v>
      </c>
      <c r="J10" s="6"/>
    </row>
    <row r="11" spans="1:10" x14ac:dyDescent="0.25">
      <c r="A11" s="1">
        <v>7</v>
      </c>
      <c r="B11" s="2" t="s">
        <v>20</v>
      </c>
      <c r="C11" s="8">
        <v>0.78710000000000002</v>
      </c>
      <c r="D11" s="9">
        <v>259</v>
      </c>
      <c r="E11" s="9">
        <v>203.8</v>
      </c>
      <c r="F11" s="9">
        <v>66.286000000000001</v>
      </c>
      <c r="G11" s="9">
        <f t="shared" si="1"/>
        <v>270.08600000000001</v>
      </c>
      <c r="J11" s="6"/>
    </row>
    <row r="12" spans="1:10" x14ac:dyDescent="0.25">
      <c r="A12" s="1">
        <v>8</v>
      </c>
      <c r="B12" s="2" t="s">
        <v>6</v>
      </c>
      <c r="C12" s="8">
        <v>0.78734999999999999</v>
      </c>
      <c r="D12" s="9">
        <v>302</v>
      </c>
      <c r="E12" s="9">
        <v>237.8</v>
      </c>
      <c r="F12" s="9">
        <v>63.212000000000003</v>
      </c>
      <c r="G12" s="9">
        <f t="shared" si="1"/>
        <v>301.012</v>
      </c>
      <c r="J12" s="6"/>
    </row>
    <row r="13" spans="1:10" x14ac:dyDescent="0.25">
      <c r="A13" s="1">
        <v>9</v>
      </c>
      <c r="B13" s="2" t="s">
        <v>2</v>
      </c>
      <c r="C13" s="8">
        <v>0.78710000000000002</v>
      </c>
      <c r="D13" s="9">
        <v>518</v>
      </c>
      <c r="E13" s="9">
        <v>407.7</v>
      </c>
      <c r="F13" s="9">
        <v>63.212000000000003</v>
      </c>
      <c r="G13" s="9">
        <f t="shared" si="1"/>
        <v>470.91199999999998</v>
      </c>
      <c r="J13" s="6"/>
    </row>
    <row r="14" spans="1:10" x14ac:dyDescent="0.25">
      <c r="A14" s="1">
        <v>10</v>
      </c>
      <c r="B14" s="2" t="s">
        <v>3</v>
      </c>
      <c r="C14" s="8">
        <v>0.78710000000000002</v>
      </c>
      <c r="D14" s="9">
        <v>444</v>
      </c>
      <c r="E14" s="9">
        <v>349.5</v>
      </c>
      <c r="F14" s="9">
        <v>66.286000000000001</v>
      </c>
      <c r="G14" s="9">
        <f t="shared" si="1"/>
        <v>415.786</v>
      </c>
      <c r="J14" s="6"/>
    </row>
    <row r="15" spans="1:10" x14ac:dyDescent="0.25">
      <c r="A15" s="1">
        <v>11</v>
      </c>
      <c r="B15" s="2" t="s">
        <v>5</v>
      </c>
      <c r="C15" s="8">
        <v>0.78749999999999998</v>
      </c>
      <c r="D15" s="9">
        <v>518</v>
      </c>
      <c r="E15" s="9">
        <v>407.9</v>
      </c>
      <c r="F15" s="9">
        <v>63.212000000000003</v>
      </c>
      <c r="G15" s="9">
        <f t="shared" si="1"/>
        <v>471.11199999999997</v>
      </c>
      <c r="J15" s="6"/>
    </row>
    <row r="16" spans="1:10" x14ac:dyDescent="0.25">
      <c r="A16" s="1">
        <v>12</v>
      </c>
      <c r="B16" s="2" t="s">
        <v>4</v>
      </c>
      <c r="C16" s="8">
        <v>0.78749999999999998</v>
      </c>
      <c r="D16" s="9">
        <v>154</v>
      </c>
      <c r="E16" s="9">
        <v>121.2</v>
      </c>
      <c r="F16" s="9">
        <v>58.465000000000003</v>
      </c>
      <c r="G16" s="9">
        <f t="shared" si="1"/>
        <v>179.66500000000002</v>
      </c>
      <c r="J16" s="6"/>
    </row>
    <row r="17" spans="1:10" x14ac:dyDescent="0.25">
      <c r="A17" s="1">
        <v>13</v>
      </c>
      <c r="B17" s="1" t="s">
        <v>9</v>
      </c>
      <c r="C17" s="8">
        <v>0.78710000000000002</v>
      </c>
      <c r="D17" s="9">
        <v>777</v>
      </c>
      <c r="E17" s="9">
        <v>611.6</v>
      </c>
      <c r="F17" s="9">
        <v>63.212000000000003</v>
      </c>
      <c r="G17" s="9">
        <f t="shared" si="1"/>
        <v>674.81200000000001</v>
      </c>
      <c r="J17" s="6"/>
    </row>
    <row r="18" spans="1:10" x14ac:dyDescent="0.25">
      <c r="A18" s="11">
        <v>14</v>
      </c>
      <c r="B18" s="1" t="s">
        <v>10</v>
      </c>
      <c r="C18" s="8">
        <v>0.78710000000000002</v>
      </c>
      <c r="D18" s="9">
        <v>345</v>
      </c>
      <c r="E18" s="9">
        <v>271.60000000000002</v>
      </c>
      <c r="F18" s="9">
        <v>71.831999999999994</v>
      </c>
      <c r="G18" s="9">
        <f t="shared" si="1"/>
        <v>343.43200000000002</v>
      </c>
      <c r="J18" s="6"/>
    </row>
    <row r="19" spans="1:10" x14ac:dyDescent="0.25">
      <c r="A19" s="1">
        <v>15</v>
      </c>
      <c r="B19" s="1" t="s">
        <v>11</v>
      </c>
      <c r="C19" s="8">
        <v>0.78710000000000002</v>
      </c>
      <c r="D19" s="9">
        <v>259</v>
      </c>
      <c r="E19" s="9">
        <v>203.84</v>
      </c>
      <c r="F19" s="9">
        <v>71.849000000000004</v>
      </c>
      <c r="G19" s="9">
        <f t="shared" si="1"/>
        <v>275.68900000000002</v>
      </c>
      <c r="J19" s="6"/>
    </row>
    <row r="20" spans="1:10" x14ac:dyDescent="0.25">
      <c r="A20" s="1">
        <v>16</v>
      </c>
      <c r="B20" s="1" t="s">
        <v>12</v>
      </c>
      <c r="C20" s="8">
        <v>0.78710000000000002</v>
      </c>
      <c r="D20" s="9">
        <v>267</v>
      </c>
      <c r="E20" s="9">
        <v>210.2</v>
      </c>
      <c r="F20" s="9">
        <v>63.212000000000003</v>
      </c>
      <c r="G20" s="9">
        <f t="shared" si="1"/>
        <v>273.41199999999998</v>
      </c>
      <c r="J20" s="6"/>
    </row>
    <row r="21" spans="1:10" x14ac:dyDescent="0.25">
      <c r="A21" s="1">
        <v>17</v>
      </c>
      <c r="B21" s="1" t="s">
        <v>15</v>
      </c>
      <c r="C21" s="8">
        <v>0.78710000000000002</v>
      </c>
      <c r="D21" s="9">
        <v>172</v>
      </c>
      <c r="E21" s="9">
        <v>135.4</v>
      </c>
      <c r="F21" s="9">
        <v>63.212000000000003</v>
      </c>
      <c r="G21" s="9">
        <f t="shared" si="1"/>
        <v>198.61200000000002</v>
      </c>
      <c r="J21" s="6"/>
    </row>
    <row r="22" spans="1:10" ht="15.75" customHeight="1" x14ac:dyDescent="0.25">
      <c r="A22" s="11">
        <v>18</v>
      </c>
      <c r="B22" s="1" t="s">
        <v>16</v>
      </c>
      <c r="C22" s="8">
        <v>0.78710000000000002</v>
      </c>
      <c r="D22" s="9">
        <v>1898</v>
      </c>
      <c r="E22" s="9">
        <v>1493.9</v>
      </c>
      <c r="F22" s="9">
        <v>69.319000000000003</v>
      </c>
      <c r="G22" s="9">
        <f t="shared" si="1"/>
        <v>1563.2190000000001</v>
      </c>
      <c r="J22" s="6"/>
    </row>
    <row r="23" spans="1:10" x14ac:dyDescent="0.25">
      <c r="A23" s="11">
        <v>19</v>
      </c>
      <c r="B23" s="1" t="s">
        <v>17</v>
      </c>
      <c r="C23" s="8">
        <v>0.78710000000000002</v>
      </c>
      <c r="D23" s="9">
        <v>604</v>
      </c>
      <c r="E23" s="9">
        <v>475.4</v>
      </c>
      <c r="F23" s="9">
        <v>63.212000000000003</v>
      </c>
      <c r="G23" s="9">
        <f t="shared" si="1"/>
        <v>538.61199999999997</v>
      </c>
      <c r="J23" s="6"/>
    </row>
    <row r="24" spans="1:10" ht="31.5" x14ac:dyDescent="0.25">
      <c r="A24" s="11">
        <v>20</v>
      </c>
      <c r="B24" s="1" t="s">
        <v>18</v>
      </c>
      <c r="C24" s="8">
        <v>0.78710000000000002</v>
      </c>
      <c r="D24" s="9">
        <v>147</v>
      </c>
      <c r="E24" s="9">
        <v>115.7</v>
      </c>
      <c r="F24" s="9">
        <v>63.212000000000003</v>
      </c>
      <c r="G24" s="9">
        <f t="shared" si="1"/>
        <v>178.91200000000001</v>
      </c>
      <c r="J24" s="6"/>
    </row>
    <row r="25" spans="1:10" ht="31.5" x14ac:dyDescent="0.25">
      <c r="A25" s="1">
        <v>21</v>
      </c>
      <c r="B25" s="1" t="s">
        <v>14</v>
      </c>
      <c r="C25" s="8">
        <v>0.78710000000000002</v>
      </c>
      <c r="D25" s="9">
        <v>267</v>
      </c>
      <c r="E25" s="9">
        <v>210.2</v>
      </c>
      <c r="F25" s="9">
        <v>63.212000000000003</v>
      </c>
      <c r="G25" s="9">
        <f t="shared" si="1"/>
        <v>273.41199999999998</v>
      </c>
      <c r="J25" s="6"/>
    </row>
    <row r="26" spans="1:10" ht="31.5" x14ac:dyDescent="0.25">
      <c r="A26" s="1">
        <v>22</v>
      </c>
      <c r="B26" s="1" t="s">
        <v>13</v>
      </c>
      <c r="C26" s="8">
        <v>0.78710000000000002</v>
      </c>
      <c r="D26" s="9">
        <v>807</v>
      </c>
      <c r="E26" s="9">
        <v>635.20000000000005</v>
      </c>
      <c r="F26" s="9">
        <v>63.212000000000003</v>
      </c>
      <c r="G26" s="9">
        <f t="shared" si="1"/>
        <v>698.41200000000003</v>
      </c>
      <c r="J26" s="6"/>
    </row>
    <row r="27" spans="1:10" ht="15.75" customHeight="1" x14ac:dyDescent="0.25">
      <c r="A27" s="22" t="s">
        <v>19</v>
      </c>
      <c r="B27" s="23"/>
      <c r="C27" s="8"/>
      <c r="D27" s="10">
        <f>SUM(D5:D26)</f>
        <v>12971</v>
      </c>
      <c r="E27" s="10">
        <f>SUM(E5:E26)</f>
        <v>10209.940000000002</v>
      </c>
      <c r="F27" s="10">
        <f>SUM(F5:F26)</f>
        <v>1448.806</v>
      </c>
      <c r="G27" s="10">
        <f>SUM(G5:G26)</f>
        <v>11658.746000000001</v>
      </c>
      <c r="I27" s="7"/>
      <c r="J27" s="6"/>
    </row>
  </sheetData>
  <mergeCells count="9">
    <mergeCell ref="A1:G1"/>
    <mergeCell ref="F2:F4"/>
    <mergeCell ref="G2:G4"/>
    <mergeCell ref="A27:B27"/>
    <mergeCell ref="A2:A4"/>
    <mergeCell ref="B2:B4"/>
    <mergeCell ref="C2:C4"/>
    <mergeCell ref="D2:D4"/>
    <mergeCell ref="E2:E4"/>
  </mergeCells>
  <pageMargins left="0.23622047244094491" right="0.23622047244094491" top="0.6692913385826772" bottom="0.74803149606299213" header="0.31496062992125984" footer="0.31496062992125984"/>
  <pageSetup paperSize="9" scale="85" firstPageNumber="2466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 год</vt:lpstr>
      <vt:lpstr>2021-2022гг.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2019-10-18T10:54:31Z</dcterms:modified>
</cp:coreProperties>
</file>